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60" windowWidth="18075" windowHeight="11280"/>
  </bookViews>
  <sheets>
    <sheet name="EarlyPay calculator" sheetId="1" r:id="rId1"/>
  </sheets>
  <definedNames>
    <definedName name="BorrowingRate">'EarlyPay calculator'!#REF!</definedName>
    <definedName name="CurrentPaymentDate">'EarlyPay calculator'!$G$26</definedName>
    <definedName name="CurrentTerms">'EarlyPay calculator'!$I$13</definedName>
    <definedName name="ExtendedTerms">'EarlyPay calculator'!$H$26</definedName>
    <definedName name="InvoiceValue">'EarlyPay calculator'!$E$12</definedName>
    <definedName name="LIBOR">'EarlyPay calculator'!$I$12</definedName>
    <definedName name="_xlnm.Print_Area" localSheetId="0">'EarlyPay calculator'!$A$1:$M$44</definedName>
    <definedName name="TargetDate">'EarlyPay calculator'!$E$26</definedName>
    <definedName name="ValuationDate">'EarlyPay calculator'!$E$13</definedName>
  </definedNames>
  <calcPr calcId="145621"/>
</workbook>
</file>

<file path=xl/calcChain.xml><?xml version="1.0" encoding="utf-8"?>
<calcChain xmlns="http://schemas.openxmlformats.org/spreadsheetml/2006/main">
  <c r="D26" i="1" l="1"/>
  <c r="E26" i="1"/>
  <c r="C28" i="1" s="1"/>
  <c r="G26" i="1"/>
  <c r="H26" i="1"/>
  <c r="C35" i="1" l="1"/>
  <c r="J26" i="1"/>
  <c r="E20" i="1"/>
  <c r="E28" i="1" s="1"/>
  <c r="C20" i="1" l="1"/>
  <c r="E30" i="1"/>
  <c r="E32" i="1" l="1"/>
  <c r="E35" i="1" s="1"/>
  <c r="G35" i="1" s="1"/>
</calcChain>
</file>

<file path=xl/sharedStrings.xml><?xml version="1.0" encoding="utf-8"?>
<sst xmlns="http://schemas.openxmlformats.org/spreadsheetml/2006/main" count="24" uniqueCount="24">
  <si>
    <t>Willmott Dixon EarlyPay</t>
  </si>
  <si>
    <t>EarlyPay@willmottdixon.co.uk</t>
  </si>
  <si>
    <t>To enquire about registering for Willmott Dixon EarlyPay, please contact:</t>
  </si>
  <si>
    <t>Example calculator</t>
  </si>
  <si>
    <t>Valuation date:</t>
  </si>
  <si>
    <t>Current payment terms (days):</t>
  </si>
  <si>
    <t>Current LIBOR rate:</t>
  </si>
  <si>
    <t>Valuation date</t>
  </si>
  <si>
    <t>Target date</t>
  </si>
  <si>
    <t>Extended terms</t>
  </si>
  <si>
    <t>Current payment date</t>
  </si>
  <si>
    <t>Existing payment terms</t>
  </si>
  <si>
    <t>EarlyPay terms</t>
  </si>
  <si>
    <t>Parameters</t>
  </si>
  <si>
    <t>Next steps</t>
  </si>
  <si>
    <t>Payment value:</t>
  </si>
  <si>
    <t>Interest reimbursed by Willmott Dixon</t>
  </si>
  <si>
    <t>Finance Cost</t>
  </si>
  <si>
    <t>01462 678910</t>
  </si>
  <si>
    <t>by Cheque</t>
  </si>
  <si>
    <t>by Same day bank transfer</t>
  </si>
  <si>
    <t>This calculator will allow you to see the impact that Willmott Dixon EarlyPay will have on your payments. To use it, please complete the yellow parameter cells. The results will then be displayed below.</t>
  </si>
  <si>
    <t>Cost</t>
  </si>
  <si>
    <t>Automatically refunded at month end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</si>
</sst>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quot;* #,##0.00_);[Red]\(&quot;£&quot;* #,##0.00\);_-&quot;£&quot;* &quot;-&quot;??_-"/>
    <numFmt numFmtId="165" formatCode="_-* #,##0_-;\-* #,##0_-;_-* &quot;-&quot;??_-;_-@_-"/>
    <numFmt numFmtId="166" formatCode="0.00%&quot; APR&quot;"/>
  </numFmts>
  <fonts count="6" x14ac:knownFonts="1">
    <font>
      <sz val="10"/>
      <color theme="1"/>
      <name val="Verdana"/>
      <family val="2"/>
    </font>
    <font>
      <sz val="10"/>
      <color theme="1"/>
      <name val="Verdana"/>
      <family val="2"/>
    </font>
    <font>
      <b/>
      <sz val="10"/>
      <color theme="1"/>
      <name val="Verdana"/>
      <family val="2"/>
    </font>
    <font>
      <b/>
      <sz val="12"/>
      <color theme="1"/>
      <name val="Verdana"/>
      <family val="2"/>
    </font>
    <font>
      <u/>
      <sz val="10"/>
      <color theme="10"/>
      <name val="Verdana"/>
      <family val="2"/>
    </font>
    <font>
      <b/>
      <sz val="14"/>
      <color theme="1"/>
      <name val="Verdana"/>
      <family val="2"/>
    </font>
  </fonts>
  <fills count="6">
    <fill>
      <patternFill patternType="none"/>
    </fill>
    <fill>
      <patternFill patternType="gray125"/>
    </fill>
    <fill>
      <patternFill patternType="solid">
        <fgColor rgb="FFFFFF99"/>
        <bgColor indexed="64"/>
      </patternFill>
    </fill>
    <fill>
      <patternFill patternType="solid">
        <fgColor rgb="FFCCFF99"/>
        <bgColor indexed="64"/>
      </patternFill>
    </fill>
    <fill>
      <patternFill patternType="solid">
        <fgColor rgb="FFFFCC66"/>
        <bgColor indexed="64"/>
      </patternFill>
    </fill>
    <fill>
      <patternFill patternType="solid">
        <fgColor rgb="FF92D05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60">
    <xf numFmtId="0" fontId="0" fillId="0" borderId="0" xfId="0"/>
    <xf numFmtId="0" fontId="2" fillId="0" borderId="0" xfId="0" applyFont="1"/>
    <xf numFmtId="0" fontId="3" fillId="0" borderId="0" xfId="0" applyFont="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0" xfId="0" applyFill="1" applyBorder="1" applyAlignment="1">
      <alignment horizontal="center"/>
    </xf>
    <xf numFmtId="14" fontId="0" fillId="3" borderId="0" xfId="0" applyNumberFormat="1" applyFill="1" applyBorder="1" applyAlignment="1">
      <alignment horizontal="center"/>
    </xf>
    <xf numFmtId="0" fontId="0" fillId="3" borderId="0" xfId="0" applyFont="1" applyFill="1" applyBorder="1"/>
    <xf numFmtId="164" fontId="0" fillId="3" borderId="0" xfId="0" applyNumberFormat="1" applyFill="1" applyBorder="1"/>
    <xf numFmtId="0" fontId="0" fillId="3" borderId="6" xfId="0" applyFill="1" applyBorder="1"/>
    <xf numFmtId="0" fontId="0" fillId="3" borderId="7" xfId="0" applyFill="1" applyBorder="1"/>
    <xf numFmtId="0" fontId="0" fillId="3" borderId="8" xfId="0" applyFill="1" applyBorder="1"/>
    <xf numFmtId="0" fontId="2" fillId="0" borderId="4" xfId="0" applyFont="1" applyBorder="1"/>
    <xf numFmtId="0" fontId="0" fillId="4" borderId="2" xfId="0" applyFill="1" applyBorder="1"/>
    <xf numFmtId="0" fontId="0" fillId="4" borderId="3" xfId="0" applyFill="1" applyBorder="1"/>
    <xf numFmtId="0" fontId="2" fillId="4" borderId="4" xfId="0" applyFont="1" applyFill="1" applyBorder="1"/>
    <xf numFmtId="0" fontId="0" fillId="4" borderId="0" xfId="0" applyFill="1" applyBorder="1"/>
    <xf numFmtId="0" fontId="0" fillId="4" borderId="5" xfId="0" applyFill="1" applyBorder="1"/>
    <xf numFmtId="0" fontId="0" fillId="4" borderId="4" xfId="0" applyFill="1" applyBorder="1"/>
    <xf numFmtId="0" fontId="0" fillId="4" borderId="0" xfId="0" applyFont="1" applyFill="1" applyBorder="1"/>
    <xf numFmtId="164" fontId="0" fillId="4" borderId="0" xfId="0" applyNumberFormat="1" applyFill="1" applyBorder="1"/>
    <xf numFmtId="0" fontId="0" fillId="4" borderId="6" xfId="0" applyFill="1" applyBorder="1"/>
    <xf numFmtId="0" fontId="0" fillId="4" borderId="7" xfId="0" applyFill="1" applyBorder="1"/>
    <xf numFmtId="0" fontId="0" fillId="4" borderId="8" xfId="0" applyFill="1" applyBorder="1"/>
    <xf numFmtId="0" fontId="3" fillId="4" borderId="1" xfId="0" applyFont="1" applyFill="1" applyBorder="1"/>
    <xf numFmtId="0" fontId="3" fillId="3" borderId="1" xfId="0" applyFont="1" applyFill="1" applyBorder="1"/>
    <xf numFmtId="0" fontId="2" fillId="3" borderId="0" xfId="0" applyFont="1" applyFill="1" applyBorder="1"/>
    <xf numFmtId="0" fontId="3" fillId="5" borderId="1" xfId="0" applyFont="1" applyFill="1" applyBorder="1"/>
    <xf numFmtId="0" fontId="0" fillId="5" borderId="2" xfId="0" applyFill="1" applyBorder="1"/>
    <xf numFmtId="0" fontId="0" fillId="5" borderId="3" xfId="0" applyFill="1" applyBorder="1"/>
    <xf numFmtId="0" fontId="0" fillId="5" borderId="4" xfId="0" applyFill="1" applyBorder="1"/>
    <xf numFmtId="0" fontId="0" fillId="5" borderId="0" xfId="0" applyFill="1" applyBorder="1"/>
    <xf numFmtId="0" fontId="0" fillId="5" borderId="5" xfId="0" applyFill="1" applyBorder="1"/>
    <xf numFmtId="0" fontId="4" fillId="5" borderId="0" xfId="3" applyFill="1" applyBorder="1"/>
    <xf numFmtId="0" fontId="0" fillId="5" borderId="6" xfId="0" applyFill="1" applyBorder="1"/>
    <xf numFmtId="0" fontId="0" fillId="5" borderId="7" xfId="0" applyFill="1" applyBorder="1"/>
    <xf numFmtId="0" fontId="0" fillId="5" borderId="8" xfId="0" applyFill="1" applyBorder="1"/>
    <xf numFmtId="0" fontId="5" fillId="0" borderId="0" xfId="0" applyFont="1"/>
    <xf numFmtId="164" fontId="2" fillId="3" borderId="10" xfId="0" applyNumberFormat="1" applyFont="1" applyFill="1" applyBorder="1"/>
    <xf numFmtId="166" fontId="0" fillId="3" borderId="0" xfId="2" applyNumberFormat="1" applyFont="1" applyFill="1" applyBorder="1" applyAlignment="1">
      <alignment horizontal="left"/>
    </xf>
    <xf numFmtId="164" fontId="0" fillId="2" borderId="9" xfId="0" applyNumberFormat="1" applyFill="1" applyBorder="1" applyProtection="1">
      <protection locked="0"/>
    </xf>
    <xf numFmtId="14" fontId="0" fillId="2" borderId="9" xfId="0" applyNumberFormat="1" applyFill="1" applyBorder="1" applyAlignment="1" applyProtection="1">
      <alignment horizontal="center"/>
      <protection locked="0"/>
    </xf>
    <xf numFmtId="165" fontId="0" fillId="2" borderId="9" xfId="1" applyNumberFormat="1" applyFont="1" applyFill="1" applyBorder="1" applyAlignment="1" applyProtection="1">
      <alignment horizontal="center"/>
      <protection locked="0"/>
    </xf>
    <xf numFmtId="10" fontId="0" fillId="2" borderId="9" xfId="2" applyNumberFormat="1" applyFont="1" applyFill="1" applyBorder="1" applyAlignment="1" applyProtection="1">
      <protection locked="0"/>
    </xf>
    <xf numFmtId="0" fontId="3" fillId="5" borderId="4" xfId="0" applyFont="1" applyFill="1" applyBorder="1"/>
    <xf numFmtId="0" fontId="0" fillId="0" borderId="1" xfId="0" applyFill="1" applyBorder="1" applyAlignment="1">
      <alignment wrapText="1"/>
    </xf>
    <xf numFmtId="0" fontId="0" fillId="0" borderId="2"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0" xfId="0" applyFill="1" applyBorder="1" applyAlignment="1">
      <alignment wrapText="1"/>
    </xf>
    <xf numFmtId="0" fontId="0" fillId="0" borderId="5" xfId="0" applyFill="1" applyBorder="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CC66"/>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437940</xdr:colOff>
      <xdr:row>0</xdr:row>
      <xdr:rowOff>52107</xdr:rowOff>
    </xdr:from>
    <xdr:to>
      <xdr:col>11</xdr:col>
      <xdr:colOff>118108</xdr:colOff>
      <xdr:row>6</xdr:row>
      <xdr:rowOff>65927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37234" y="52107"/>
          <a:ext cx="1730845" cy="108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arlyPay@willmottdixon.co.uk?subject=Register%20interest%20for%20EarlyP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K43"/>
  <sheetViews>
    <sheetView showGridLines="0" tabSelected="1" topLeftCell="A4" zoomScale="85" zoomScaleNormal="85" zoomScaleSheetLayoutView="100" workbookViewId="0">
      <selection activeCell="E14" sqref="E14"/>
    </sheetView>
  </sheetViews>
  <sheetFormatPr defaultRowHeight="12.75" x14ac:dyDescent="0.2"/>
  <cols>
    <col min="1" max="1" width="2.5" customWidth="1"/>
    <col min="2" max="2" width="4" customWidth="1"/>
    <col min="3" max="3" width="21.5" customWidth="1"/>
    <col min="4" max="4" width="18.625" customWidth="1"/>
    <col min="5" max="5" width="17.375" customWidth="1"/>
    <col min="6" max="6" width="6.75" customWidth="1"/>
    <col min="7" max="7" width="17" customWidth="1"/>
    <col min="8" max="8" width="14.625" customWidth="1"/>
    <col min="12" max="12" width="4.625" customWidth="1"/>
    <col min="13" max="13" width="3.375" customWidth="1"/>
  </cols>
  <sheetData>
    <row r="4" spans="2:11" ht="18" x14ac:dyDescent="0.25">
      <c r="B4" s="46" t="s">
        <v>0</v>
      </c>
      <c r="C4" s="2"/>
    </row>
    <row r="5" spans="2:11" ht="18" x14ac:dyDescent="0.25">
      <c r="B5" s="46" t="s">
        <v>3</v>
      </c>
      <c r="C5" s="2"/>
    </row>
    <row r="7" spans="2:11" ht="13.5" thickBot="1" x14ac:dyDescent="0.25"/>
    <row r="8" spans="2:11" ht="6" customHeight="1" x14ac:dyDescent="0.2">
      <c r="B8" s="54"/>
      <c r="C8" s="55"/>
      <c r="D8" s="55"/>
      <c r="E8" s="55"/>
      <c r="F8" s="55"/>
      <c r="G8" s="55"/>
      <c r="H8" s="55"/>
      <c r="I8" s="55"/>
      <c r="J8" s="55"/>
      <c r="K8" s="56"/>
    </row>
    <row r="9" spans="2:11" ht="28.5" customHeight="1" x14ac:dyDescent="0.2">
      <c r="B9" s="57" t="s">
        <v>21</v>
      </c>
      <c r="C9" s="58"/>
      <c r="D9" s="58"/>
      <c r="E9" s="58"/>
      <c r="F9" s="58"/>
      <c r="G9" s="58"/>
      <c r="H9" s="58"/>
      <c r="I9" s="58"/>
      <c r="J9" s="58"/>
      <c r="K9" s="59"/>
    </row>
    <row r="10" spans="2:11" x14ac:dyDescent="0.2">
      <c r="B10" s="3"/>
      <c r="C10" s="4"/>
      <c r="D10" s="4"/>
      <c r="E10" s="4"/>
      <c r="F10" s="4"/>
      <c r="G10" s="4"/>
      <c r="H10" s="4"/>
      <c r="I10" s="4"/>
      <c r="J10" s="4"/>
      <c r="K10" s="5"/>
    </row>
    <row r="11" spans="2:11" x14ac:dyDescent="0.2">
      <c r="B11" s="21" t="s">
        <v>13</v>
      </c>
      <c r="C11" s="4"/>
      <c r="D11" s="4"/>
      <c r="E11" s="4"/>
      <c r="F11" s="4"/>
      <c r="G11" s="4"/>
      <c r="H11" s="4"/>
      <c r="I11" s="4"/>
      <c r="J11" s="4"/>
      <c r="K11" s="5"/>
    </row>
    <row r="12" spans="2:11" x14ac:dyDescent="0.2">
      <c r="B12" s="3"/>
      <c r="C12" s="4" t="s">
        <v>15</v>
      </c>
      <c r="D12" s="4"/>
      <c r="E12" s="49">
        <v>100000</v>
      </c>
      <c r="F12" s="4"/>
      <c r="G12" s="4" t="s">
        <v>6</v>
      </c>
      <c r="I12" s="52">
        <v>5.0000000000000001E-3</v>
      </c>
      <c r="J12" s="4"/>
      <c r="K12" s="5"/>
    </row>
    <row r="13" spans="2:11" x14ac:dyDescent="0.2">
      <c r="B13" s="3"/>
      <c r="C13" s="4" t="s">
        <v>4</v>
      </c>
      <c r="D13" s="4"/>
      <c r="E13" s="50">
        <v>42125</v>
      </c>
      <c r="F13" s="4"/>
      <c r="G13" s="4" t="s">
        <v>5</v>
      </c>
      <c r="I13" s="51">
        <v>42</v>
      </c>
      <c r="J13" s="4"/>
      <c r="K13" s="5"/>
    </row>
    <row r="14" spans="2:11" ht="13.5" thickBot="1" x14ac:dyDescent="0.25">
      <c r="B14" s="6"/>
      <c r="C14" s="7"/>
      <c r="D14" s="7"/>
      <c r="E14" s="7"/>
      <c r="F14" s="7"/>
      <c r="G14" s="7"/>
      <c r="H14" s="7"/>
      <c r="I14" s="7"/>
      <c r="J14" s="7"/>
      <c r="K14" s="8"/>
    </row>
    <row r="15" spans="2:11" x14ac:dyDescent="0.2">
      <c r="B15" s="4"/>
      <c r="C15" s="4"/>
      <c r="D15" s="4"/>
      <c r="E15" s="4"/>
      <c r="F15" s="4"/>
      <c r="G15" s="4"/>
      <c r="H15" s="4"/>
      <c r="I15" s="4"/>
      <c r="J15" s="4"/>
      <c r="K15" s="4"/>
    </row>
    <row r="16" spans="2:11" ht="13.5" thickBot="1" x14ac:dyDescent="0.25"/>
    <row r="17" spans="2:11" ht="15" x14ac:dyDescent="0.2">
      <c r="B17" s="33" t="s">
        <v>11</v>
      </c>
      <c r="C17" s="22"/>
      <c r="D17" s="22"/>
      <c r="E17" s="22"/>
      <c r="F17" s="22"/>
      <c r="G17" s="22"/>
      <c r="H17" s="22"/>
      <c r="I17" s="22"/>
      <c r="J17" s="22"/>
      <c r="K17" s="23"/>
    </row>
    <row r="18" spans="2:11" hidden="1" x14ac:dyDescent="0.2">
      <c r="B18" s="24"/>
      <c r="C18" s="25"/>
      <c r="D18" s="25"/>
      <c r="E18" s="25"/>
      <c r="F18" s="25"/>
      <c r="G18" s="25"/>
      <c r="H18" s="25"/>
      <c r="I18" s="25"/>
      <c r="J18" s="25"/>
      <c r="K18" s="26"/>
    </row>
    <row r="19" spans="2:11" x14ac:dyDescent="0.2">
      <c r="B19" s="24"/>
      <c r="C19" s="25"/>
      <c r="D19" s="25"/>
      <c r="E19" s="25"/>
      <c r="F19" s="25"/>
      <c r="G19" s="25"/>
      <c r="H19" s="25"/>
      <c r="I19" s="25"/>
      <c r="J19" s="25"/>
      <c r="K19" s="26"/>
    </row>
    <row r="20" spans="2:11" x14ac:dyDescent="0.2">
      <c r="B20" s="27"/>
      <c r="C20" s="28" t="str">
        <f>"Paid on "&amp;TEXT(CurrentPaymentDate,"dd mmmm")</f>
        <v>Paid on 12 June</v>
      </c>
      <c r="D20" s="25"/>
      <c r="E20" s="29">
        <f>InvoiceValue</f>
        <v>100000</v>
      </c>
      <c r="F20" s="25"/>
      <c r="G20" s="25" t="s">
        <v>19</v>
      </c>
      <c r="H20" s="25"/>
      <c r="I20" s="25"/>
      <c r="J20" s="25"/>
      <c r="K20" s="26"/>
    </row>
    <row r="21" spans="2:11" ht="13.5" thickBot="1" x14ac:dyDescent="0.25">
      <c r="B21" s="30"/>
      <c r="C21" s="31"/>
      <c r="D21" s="31"/>
      <c r="E21" s="31"/>
      <c r="F21" s="31"/>
      <c r="G21" s="31"/>
      <c r="H21" s="31"/>
      <c r="I21" s="31"/>
      <c r="J21" s="31"/>
      <c r="K21" s="32"/>
    </row>
    <row r="22" spans="2:11" x14ac:dyDescent="0.2">
      <c r="B22" s="1"/>
      <c r="C22" s="1"/>
    </row>
    <row r="23" spans="2:11" ht="13.5" thickBot="1" x14ac:dyDescent="0.25">
      <c r="B23" s="1"/>
      <c r="C23" s="1"/>
    </row>
    <row r="24" spans="2:11" ht="15" x14ac:dyDescent="0.2">
      <c r="B24" s="34" t="s">
        <v>12</v>
      </c>
      <c r="C24" s="9"/>
      <c r="D24" s="9"/>
      <c r="E24" s="9"/>
      <c r="F24" s="9"/>
      <c r="G24" s="9"/>
      <c r="H24" s="9"/>
      <c r="I24" s="9"/>
      <c r="J24" s="9"/>
      <c r="K24" s="10"/>
    </row>
    <row r="25" spans="2:11" hidden="1" x14ac:dyDescent="0.2">
      <c r="B25" s="11"/>
      <c r="C25" s="12"/>
      <c r="D25" s="14" t="s">
        <v>7</v>
      </c>
      <c r="E25" s="14" t="s">
        <v>8</v>
      </c>
      <c r="F25" s="12"/>
      <c r="G25" s="14" t="s">
        <v>10</v>
      </c>
      <c r="H25" s="12" t="s">
        <v>9</v>
      </c>
      <c r="I25" s="12"/>
      <c r="J25" s="12" t="s">
        <v>17</v>
      </c>
      <c r="K25" s="13"/>
    </row>
    <row r="26" spans="2:11" hidden="1" x14ac:dyDescent="0.2">
      <c r="B26" s="11"/>
      <c r="C26" s="12"/>
      <c r="D26" s="15">
        <f>ValuationDate</f>
        <v>42125</v>
      </c>
      <c r="E26" s="15">
        <f>ValuationDate+MAX(CurrentTerms-14,21)</f>
        <v>42153</v>
      </c>
      <c r="F26" s="12"/>
      <c r="G26" s="15">
        <f>ValuationDate+CurrentTerms</f>
        <v>42167</v>
      </c>
      <c r="H26" s="15">
        <f>DATE(YEAR(ValuationDate),MONTH(ValuationDate)+1,0)+65</f>
        <v>42220</v>
      </c>
      <c r="I26" s="12"/>
      <c r="J26" s="17">
        <f>-InvoiceValue*(1.5%+LIBOR)*(ExtendedTerms-TargetDate)/365</f>
        <v>-367.1232876712329</v>
      </c>
      <c r="K26" s="13"/>
    </row>
    <row r="27" spans="2:11" x14ac:dyDescent="0.2">
      <c r="B27" s="11"/>
      <c r="C27" s="35"/>
      <c r="D27" s="12"/>
      <c r="E27" s="12"/>
      <c r="F27" s="12"/>
      <c r="G27" s="12"/>
      <c r="H27" s="12"/>
      <c r="I27" s="12"/>
      <c r="J27" s="12"/>
      <c r="K27" s="13"/>
    </row>
    <row r="28" spans="2:11" x14ac:dyDescent="0.2">
      <c r="B28" s="11"/>
      <c r="C28" s="16" t="str">
        <f>"Paid on "&amp;TEXT(TargetDate,"dd mmmm")</f>
        <v>Paid on 29 May</v>
      </c>
      <c r="D28" s="12"/>
      <c r="E28" s="17">
        <f>E20+J26</f>
        <v>99632.876712328769</v>
      </c>
      <c r="F28" s="12"/>
      <c r="G28" s="12" t="s">
        <v>20</v>
      </c>
      <c r="H28" s="12"/>
      <c r="I28" s="12"/>
      <c r="J28" s="12"/>
      <c r="K28" s="13"/>
    </row>
    <row r="29" spans="2:11" x14ac:dyDescent="0.2">
      <c r="B29" s="11"/>
      <c r="C29" s="12"/>
      <c r="D29" s="12"/>
      <c r="E29" s="17"/>
      <c r="F29" s="12"/>
      <c r="G29" s="12"/>
      <c r="H29" s="12"/>
      <c r="I29" s="12"/>
      <c r="J29" s="12"/>
      <c r="K29" s="13"/>
    </row>
    <row r="30" spans="2:11" x14ac:dyDescent="0.2">
      <c r="B30" s="11"/>
      <c r="C30" s="12" t="s">
        <v>16</v>
      </c>
      <c r="D30" s="12"/>
      <c r="E30" s="17">
        <f>InvoiceValue*(1.5%+LIBOR)*(ExtendedTerms-CurrentPaymentDate)/365</f>
        <v>290.41095890410958</v>
      </c>
      <c r="F30" s="12"/>
      <c r="G30" s="12" t="s">
        <v>23</v>
      </c>
      <c r="H30" s="12"/>
      <c r="I30" s="12"/>
      <c r="J30" s="12"/>
      <c r="K30" s="13"/>
    </row>
    <row r="31" spans="2:11" x14ac:dyDescent="0.2">
      <c r="B31" s="11"/>
      <c r="C31" s="12"/>
      <c r="D31" s="12"/>
      <c r="E31" s="12"/>
      <c r="F31" s="12"/>
      <c r="G31" s="17"/>
      <c r="H31" s="12"/>
      <c r="I31" s="12"/>
      <c r="J31" s="12"/>
      <c r="K31" s="13"/>
    </row>
    <row r="32" spans="2:11" ht="13.5" thickBot="1" x14ac:dyDescent="0.25">
      <c r="B32" s="11"/>
      <c r="C32" s="12"/>
      <c r="D32" s="12"/>
      <c r="E32" s="47">
        <f>SUM(E28:E31)</f>
        <v>99923.287671232873</v>
      </c>
      <c r="F32" s="12"/>
      <c r="G32" s="17"/>
      <c r="H32" s="12"/>
      <c r="I32" s="12"/>
      <c r="J32" s="12"/>
      <c r="K32" s="13"/>
    </row>
    <row r="33" spans="2:11" x14ac:dyDescent="0.2">
      <c r="B33" s="11"/>
      <c r="C33" s="12"/>
      <c r="D33" s="12"/>
      <c r="E33" s="12"/>
      <c r="F33" s="12"/>
      <c r="G33" s="12"/>
      <c r="H33" s="12"/>
      <c r="I33" s="12"/>
      <c r="J33" s="12"/>
      <c r="K33" s="13"/>
    </row>
    <row r="34" spans="2:11" x14ac:dyDescent="0.2">
      <c r="B34" s="11"/>
      <c r="C34" s="35" t="s">
        <v>22</v>
      </c>
      <c r="D34" s="12"/>
      <c r="E34" s="12"/>
      <c r="F34" s="12"/>
      <c r="G34" s="12"/>
      <c r="H34" s="12"/>
      <c r="I34" s="12"/>
      <c r="J34" s="12"/>
      <c r="K34" s="13"/>
    </row>
    <row r="35" spans="2:11" x14ac:dyDescent="0.2">
      <c r="B35" s="11"/>
      <c r="C35" s="12" t="str">
        <f>"Cost of finance for "&amp;TEXT(CurrentPaymentDate-TargetDate,"0")&amp;" days"</f>
        <v>Cost of finance for 14 days</v>
      </c>
      <c r="D35" s="12"/>
      <c r="E35" s="17">
        <f>InvoiceValue-E32</f>
        <v>76.712328767127474</v>
      </c>
      <c r="F35" s="12"/>
      <c r="G35" s="48">
        <f>IF(E35=0,"",(ROUNDDOWN(IFERROR(POWER((InvoiceValue+E35)/InvoiceValue,365/(CurrentPaymentDate-TargetDate))-1,"N/a"),2)))</f>
        <v>0.02</v>
      </c>
      <c r="H35" s="12"/>
      <c r="I35" s="12"/>
      <c r="J35" s="12"/>
      <c r="K35" s="13"/>
    </row>
    <row r="36" spans="2:11" ht="13.5" thickBot="1" x14ac:dyDescent="0.25">
      <c r="B36" s="18"/>
      <c r="C36" s="19"/>
      <c r="D36" s="19"/>
      <c r="E36" s="19"/>
      <c r="F36" s="19"/>
      <c r="G36" s="19"/>
      <c r="H36" s="19"/>
      <c r="I36" s="19"/>
      <c r="J36" s="19"/>
      <c r="K36" s="20"/>
    </row>
    <row r="38" spans="2:11" ht="13.5" thickBot="1" x14ac:dyDescent="0.25"/>
    <row r="39" spans="2:11" ht="15" x14ac:dyDescent="0.2">
      <c r="B39" s="36" t="s">
        <v>14</v>
      </c>
      <c r="C39" s="37"/>
      <c r="D39" s="37"/>
      <c r="E39" s="37"/>
      <c r="F39" s="37"/>
      <c r="G39" s="37"/>
      <c r="H39" s="37"/>
      <c r="I39" s="37"/>
      <c r="J39" s="37"/>
      <c r="K39" s="38"/>
    </row>
    <row r="40" spans="2:11" ht="15" x14ac:dyDescent="0.2">
      <c r="B40" s="53"/>
      <c r="C40" s="40"/>
      <c r="D40" s="40"/>
      <c r="E40" s="40"/>
      <c r="F40" s="40"/>
      <c r="G40" s="40"/>
      <c r="H40" s="40"/>
      <c r="I40" s="40"/>
      <c r="J40" s="40"/>
      <c r="K40" s="41"/>
    </row>
    <row r="41" spans="2:11" x14ac:dyDescent="0.2">
      <c r="B41" s="39"/>
      <c r="C41" s="40" t="s">
        <v>2</v>
      </c>
      <c r="D41" s="40"/>
      <c r="E41" s="40"/>
      <c r="F41" s="40"/>
      <c r="G41" s="40" t="s">
        <v>18</v>
      </c>
      <c r="H41" s="40"/>
      <c r="I41" s="40"/>
      <c r="J41" s="40"/>
      <c r="K41" s="41"/>
    </row>
    <row r="42" spans="2:11" x14ac:dyDescent="0.2">
      <c r="B42" s="39"/>
      <c r="C42" s="40"/>
      <c r="D42" s="40"/>
      <c r="E42" s="40"/>
      <c r="F42" s="40"/>
      <c r="G42" s="42" t="s">
        <v>1</v>
      </c>
      <c r="H42" s="40"/>
      <c r="I42" s="40"/>
      <c r="J42" s="40"/>
      <c r="K42" s="41"/>
    </row>
    <row r="43" spans="2:11" ht="13.5" thickBot="1" x14ac:dyDescent="0.25">
      <c r="B43" s="43"/>
      <c r="C43" s="44"/>
      <c r="D43" s="44"/>
      <c r="E43" s="44"/>
      <c r="F43" s="44"/>
      <c r="G43" s="44"/>
      <c r="H43" s="44"/>
      <c r="I43" s="44"/>
      <c r="J43" s="44"/>
      <c r="K43" s="45"/>
    </row>
  </sheetData>
  <sheetProtection password="E6D3" sheet="1" objects="1" scenarios="1"/>
  <mergeCells count="2">
    <mergeCell ref="B8:K8"/>
    <mergeCell ref="B9:K9"/>
  </mergeCells>
  <hyperlinks>
    <hyperlink ref="G42" r:id="rId1"/>
  </hyperlinks>
  <pageMargins left="0.70866141732283472" right="0.70866141732283472" top="0.74803149606299213" bottom="0.74803149606299213" header="0.31496062992125984" footer="0.31496062992125984"/>
  <pageSetup paperSize="9" scale="8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EarlyPay calculator</vt:lpstr>
      <vt:lpstr>CurrentPaymentDate</vt:lpstr>
      <vt:lpstr>CurrentTerms</vt:lpstr>
      <vt:lpstr>ExtendedTerms</vt:lpstr>
      <vt:lpstr>InvoiceValue</vt:lpstr>
      <vt:lpstr>LIBOR</vt:lpstr>
      <vt:lpstr>'EarlyPay calculator'!Print_Area</vt:lpstr>
      <vt:lpstr>TargetDate</vt:lpstr>
      <vt:lpstr>ValuationDate</vt:lpstr>
    </vt:vector>
  </TitlesOfParts>
  <Company>Willmott Dixon Holdings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 Busolini</dc:creator>
  <cp:lastModifiedBy>Elysia Burrough</cp:lastModifiedBy>
  <cp:lastPrinted>2014-11-04T12:35:34Z</cp:lastPrinted>
  <dcterms:created xsi:type="dcterms:W3CDTF">2014-10-28T10:56:19Z</dcterms:created>
  <dcterms:modified xsi:type="dcterms:W3CDTF">2015-05-05T16:18:49Z</dcterms:modified>
</cp:coreProperties>
</file>